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</sheets>
  <definedNames>
    <definedName name="_xlnm.Print_Area" localSheetId="0">'BILANCIATURA'!$A$1:$O$10</definedName>
  </definedNames>
  <calcPr fullCalcOnLoad="1"/>
</workbook>
</file>

<file path=xl/sharedStrings.xml><?xml version="1.0" encoding="utf-8"?>
<sst xmlns="http://schemas.openxmlformats.org/spreadsheetml/2006/main" count="29" uniqueCount="27">
  <si>
    <t>Grammi</t>
  </si>
  <si>
    <t>Grassi</t>
  </si>
  <si>
    <t>*</t>
  </si>
  <si>
    <t>% grassi della panna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</si>
  <si>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</si>
  <si>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</si>
  <si>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</si>
  <si>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</si>
  <si>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</si>
  <si>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</si>
  <si>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sciroppo</t>
  </si>
  <si>
    <t>zucchero</t>
  </si>
  <si>
    <t>PAC</t>
  </si>
  <si>
    <t>Base 50 creme</t>
  </si>
  <si>
    <t>Latte fresco pastorizzato</t>
  </si>
  <si>
    <t>Zuccheri</t>
  </si>
  <si>
    <t>% grassi del latte</t>
  </si>
  <si>
    <t>C.D.</t>
  </si>
  <si>
    <t>Proteine latte</t>
  </si>
  <si>
    <t>Altri solidi</t>
  </si>
  <si>
    <t>Solidi totali</t>
  </si>
  <si>
    <t>Latte in polvere scremato</t>
  </si>
  <si>
    <t>Miele</t>
  </si>
  <si>
    <t>Panna al 35 % materia grassa</t>
  </si>
  <si>
    <t>Fiordilatte e miele Ingredienti</t>
  </si>
  <si>
    <t>Saccarosio addolcito</t>
  </si>
  <si>
    <t>Inulina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</si>
</sst>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b/>
      <sz val="11"/>
      <name val="Century Gothic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9" fontId="8" fillId="0" borderId="7" xfId="19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243</xdr:row>
      <xdr:rowOff>0</xdr:rowOff>
    </xdr:from>
    <xdr:to>
      <xdr:col>0</xdr:col>
      <xdr:colOff>657225</xdr:colOff>
      <xdr:row>247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33675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49.140625" style="0" bestFit="1" customWidth="1"/>
    <col min="2" max="2" width="11.421875" style="0" bestFit="1" customWidth="1"/>
    <col min="3" max="4" width="12.57421875" style="0" customWidth="1"/>
    <col min="5" max="5" width="17.421875" style="0" bestFit="1" customWidth="1"/>
    <col min="6" max="6" width="13.00390625" style="0" bestFit="1" customWidth="1"/>
    <col min="7" max="12" width="12.57421875" style="0" customWidth="1"/>
    <col min="13" max="15" width="13.7109375" style="0" customWidth="1"/>
    <col min="16" max="16" width="10.8515625" style="0" bestFit="1" customWidth="1"/>
  </cols>
  <sheetData>
    <row r="1" spans="1:16" ht="30.7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3"/>
    </row>
    <row r="2" spans="1:10" ht="18.75" thickBot="1">
      <c r="A2" s="15" t="s">
        <v>24</v>
      </c>
      <c r="B2" s="16" t="s">
        <v>0</v>
      </c>
      <c r="C2" s="17" t="s">
        <v>15</v>
      </c>
      <c r="D2" s="17" t="s">
        <v>1</v>
      </c>
      <c r="E2" s="16" t="s">
        <v>18</v>
      </c>
      <c r="F2" s="16" t="s">
        <v>19</v>
      </c>
      <c r="G2" s="16" t="s">
        <v>20</v>
      </c>
      <c r="H2" s="16" t="s">
        <v>17</v>
      </c>
      <c r="I2" s="16" t="s">
        <v>12</v>
      </c>
      <c r="J2" s="16">
        <v>3.8</v>
      </c>
    </row>
    <row r="3" spans="1:10" ht="18.75" thickBot="1">
      <c r="A3" s="28" t="s">
        <v>14</v>
      </c>
      <c r="B3" s="29">
        <v>538.73</v>
      </c>
      <c r="C3" s="30">
        <f>5%*B3</f>
        <v>26.936500000000002</v>
      </c>
      <c r="D3" s="30">
        <f>3.5%*B3</f>
        <v>18.85555</v>
      </c>
      <c r="E3" s="30">
        <f>3.5%*B3</f>
        <v>18.85555</v>
      </c>
      <c r="F3" s="30">
        <v>0</v>
      </c>
      <c r="G3" s="30">
        <f>12%*B3</f>
        <v>64.6476</v>
      </c>
      <c r="H3" s="30">
        <f>16%*C3</f>
        <v>4.30984</v>
      </c>
      <c r="I3" s="30">
        <f>C3</f>
        <v>26.936500000000002</v>
      </c>
      <c r="J3" s="34">
        <f aca="true" t="shared" si="0" ref="J3:J10">B3*$J$2</f>
        <v>2047.174</v>
      </c>
    </row>
    <row r="4" spans="1:10" ht="18.75" thickBot="1">
      <c r="A4" s="31" t="s">
        <v>21</v>
      </c>
      <c r="B4" s="32">
        <v>30</v>
      </c>
      <c r="C4" s="33">
        <f>59%*B4</f>
        <v>17.7</v>
      </c>
      <c r="D4" s="33">
        <v>0</v>
      </c>
      <c r="E4" s="33">
        <f>38%*B4</f>
        <v>11.4</v>
      </c>
      <c r="F4" s="33">
        <v>0</v>
      </c>
      <c r="G4" s="33">
        <f>97%*B4</f>
        <v>29.099999999999998</v>
      </c>
      <c r="H4" s="33">
        <f>16%*C4</f>
        <v>2.832</v>
      </c>
      <c r="I4" s="33">
        <f>C4</f>
        <v>17.7</v>
      </c>
      <c r="J4" s="34">
        <f t="shared" si="0"/>
        <v>114</v>
      </c>
    </row>
    <row r="5" spans="1:10" ht="18.75" thickBot="1">
      <c r="A5" s="18" t="s">
        <v>23</v>
      </c>
      <c r="B5" s="19">
        <v>203.27</v>
      </c>
      <c r="C5" s="20">
        <f>3.6%*B5</f>
        <v>7.317720000000001</v>
      </c>
      <c r="D5" s="20">
        <f>35%*B5</f>
        <v>71.1445</v>
      </c>
      <c r="E5" s="20">
        <f>2.4%*B5</f>
        <v>4.878480000000001</v>
      </c>
      <c r="F5" s="20">
        <v>0</v>
      </c>
      <c r="G5" s="20">
        <f>41%*B5</f>
        <v>83.3407</v>
      </c>
      <c r="H5" s="20">
        <f>16%*C5</f>
        <v>1.1708352000000002</v>
      </c>
      <c r="I5" s="20">
        <f>C5</f>
        <v>7.317720000000001</v>
      </c>
      <c r="J5" s="36">
        <f t="shared" si="0"/>
        <v>772.426</v>
      </c>
    </row>
    <row r="6" spans="1:10" ht="18">
      <c r="A6" s="25" t="s">
        <v>25</v>
      </c>
      <c r="B6" s="26">
        <v>33</v>
      </c>
      <c r="C6" s="26">
        <f>100%*B6</f>
        <v>33</v>
      </c>
      <c r="D6" s="26"/>
      <c r="E6" s="26"/>
      <c r="F6" s="26"/>
      <c r="G6" s="26">
        <f>100%*B6</f>
        <v>33</v>
      </c>
      <c r="H6" s="26">
        <f>200%*C6</f>
        <v>66</v>
      </c>
      <c r="I6" s="27">
        <f>B6</f>
        <v>33</v>
      </c>
      <c r="J6" s="35">
        <f t="shared" si="0"/>
        <v>125.39999999999999</v>
      </c>
    </row>
    <row r="7" spans="1:10" ht="18">
      <c r="A7" s="21" t="s">
        <v>26</v>
      </c>
      <c r="B7" s="22">
        <v>70</v>
      </c>
      <c r="C7" s="22">
        <v>0</v>
      </c>
      <c r="D7" s="22"/>
      <c r="E7" s="22"/>
      <c r="F7" s="22">
        <f>B7</f>
        <v>70</v>
      </c>
      <c r="G7" s="22">
        <f>B7</f>
        <v>70</v>
      </c>
      <c r="H7" s="22">
        <f>20%*C7</f>
        <v>0</v>
      </c>
      <c r="I7" s="23">
        <f>45%*C7</f>
        <v>0</v>
      </c>
      <c r="J7" s="36">
        <f t="shared" si="0"/>
        <v>266</v>
      </c>
    </row>
    <row r="8" spans="1:10" ht="18">
      <c r="A8" s="21" t="s">
        <v>22</v>
      </c>
      <c r="B8" s="22">
        <v>90</v>
      </c>
      <c r="C8" s="22">
        <f>80%*B8</f>
        <v>72</v>
      </c>
      <c r="D8" s="22"/>
      <c r="E8" s="22"/>
      <c r="F8" s="22"/>
      <c r="G8" s="22">
        <f>C8</f>
        <v>72</v>
      </c>
      <c r="H8" s="22">
        <f>130%*C8</f>
        <v>93.60000000000001</v>
      </c>
      <c r="I8" s="23">
        <f>190%*C8</f>
        <v>136.79999999999998</v>
      </c>
      <c r="J8" s="36">
        <f t="shared" si="0"/>
        <v>342</v>
      </c>
    </row>
    <row r="9" spans="1:10" ht="18">
      <c r="A9" s="18" t="s">
        <v>13</v>
      </c>
      <c r="B9" s="19">
        <v>35</v>
      </c>
      <c r="C9" s="20">
        <f>55%*B9</f>
        <v>19.25</v>
      </c>
      <c r="D9" s="20">
        <v>0</v>
      </c>
      <c r="E9" s="20">
        <f>25%*B9</f>
        <v>8.75</v>
      </c>
      <c r="F9" s="20">
        <f>B9*20%</f>
        <v>7</v>
      </c>
      <c r="G9" s="20">
        <f>98%*B9</f>
        <v>34.3</v>
      </c>
      <c r="H9" s="20">
        <f>60%*C9</f>
        <v>11.549999999999999</v>
      </c>
      <c r="I9" s="20">
        <f>150%*C9</f>
        <v>28.875</v>
      </c>
      <c r="J9" s="36">
        <f t="shared" si="0"/>
        <v>133</v>
      </c>
    </row>
    <row r="10" spans="1:10" ht="18">
      <c r="A10" s="24" t="s">
        <v>9</v>
      </c>
      <c r="B10" s="19">
        <f>SUM(B3:B9)</f>
        <v>1000</v>
      </c>
      <c r="C10" s="20">
        <f>SUM(C3:C9)</f>
        <v>176.20422</v>
      </c>
      <c r="D10" s="20">
        <f>SUM(D3:D9)</f>
        <v>90.00004999999999</v>
      </c>
      <c r="E10" s="20">
        <f>SUM(E3:E9)</f>
        <v>43.88403</v>
      </c>
      <c r="F10" s="20">
        <f>SUM(F3:F9)</f>
        <v>77</v>
      </c>
      <c r="G10" s="20">
        <f>SUM(G3:G9)</f>
        <v>386.3883</v>
      </c>
      <c r="H10" s="20">
        <f>SUM(H3:H9)</f>
        <v>179.46267520000004</v>
      </c>
      <c r="I10" s="20">
        <f>SUM(I3:I9)</f>
        <v>250.62921999999998</v>
      </c>
      <c r="J10" s="36">
        <f t="shared" si="0"/>
        <v>3800</v>
      </c>
    </row>
    <row r="11" spans="1:15" ht="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4" spans="1:11" ht="14.2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15" thickBot="1">
      <c r="A15" s="5" t="s">
        <v>4</v>
      </c>
      <c r="B15" s="6"/>
      <c r="C15" s="5"/>
      <c r="D15" s="5"/>
      <c r="E15" s="5"/>
      <c r="F15" s="5"/>
      <c r="G15" s="7">
        <f>B16</f>
        <v>3.5</v>
      </c>
      <c r="H15" s="7">
        <f>B17</f>
        <v>35</v>
      </c>
      <c r="I15" s="7">
        <f>+B18*100</f>
        <v>9000</v>
      </c>
      <c r="J15" s="7"/>
      <c r="K15" s="5"/>
    </row>
    <row r="16" spans="1:11" ht="15" thickBot="1">
      <c r="A16" s="8" t="s">
        <v>16</v>
      </c>
      <c r="B16" s="9">
        <v>3.5</v>
      </c>
      <c r="C16" s="5" t="s">
        <v>2</v>
      </c>
      <c r="D16" s="5"/>
      <c r="E16" s="5"/>
      <c r="F16" s="5"/>
      <c r="G16" s="10">
        <v>1</v>
      </c>
      <c r="H16" s="10">
        <v>1</v>
      </c>
      <c r="I16" s="7">
        <f>B19</f>
        <v>742</v>
      </c>
      <c r="J16" s="7"/>
      <c r="K16" s="5"/>
    </row>
    <row r="17" spans="1:11" ht="15" thickBot="1">
      <c r="A17" s="8" t="s">
        <v>3</v>
      </c>
      <c r="B17" s="9">
        <v>35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" thickBot="1">
      <c r="A18" s="8" t="s">
        <v>7</v>
      </c>
      <c r="B18" s="9">
        <v>90</v>
      </c>
      <c r="C18" s="5" t="s">
        <v>2</v>
      </c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s="8" t="s">
        <v>8</v>
      </c>
      <c r="B19" s="9">
        <v>742</v>
      </c>
      <c r="C19" s="5" t="s">
        <v>2</v>
      </c>
      <c r="D19" s="5"/>
      <c r="E19" s="5"/>
      <c r="F19" s="5"/>
      <c r="G19" s="5"/>
      <c r="H19" s="5"/>
      <c r="I19" s="5"/>
      <c r="J19" s="5"/>
      <c r="K19" s="5"/>
    </row>
    <row r="20" spans="1:11" ht="14.25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6"/>
      <c r="C21" s="5"/>
      <c r="D21" s="5"/>
      <c r="E21" s="5"/>
      <c r="F21" s="5"/>
      <c r="G21" s="5"/>
      <c r="H21" s="5"/>
      <c r="I21" s="11">
        <f>MDETERM(G15:H16)</f>
        <v>-31.5</v>
      </c>
      <c r="J21" s="11"/>
      <c r="K21" s="5"/>
    </row>
    <row r="22" spans="1:11" ht="14.2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5" thickBot="1">
      <c r="A24" s="5"/>
      <c r="B24" s="6"/>
      <c r="C24" s="5"/>
      <c r="D24" s="5"/>
      <c r="E24" s="5"/>
      <c r="F24" s="5"/>
      <c r="G24" s="5"/>
      <c r="H24" s="5"/>
      <c r="I24" s="11">
        <f>MDETERM(H15:I16)</f>
        <v>16970</v>
      </c>
      <c r="J24" s="11"/>
      <c r="K24" s="5"/>
    </row>
    <row r="25" spans="1:11" ht="15" thickBot="1">
      <c r="A25" s="8" t="s">
        <v>5</v>
      </c>
      <c r="B25" s="9">
        <f>-I24/I21</f>
        <v>538.7301587301587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5" thickBot="1">
      <c r="A26" s="8" t="s">
        <v>6</v>
      </c>
      <c r="B26" s="9">
        <f>+I16-B25</f>
        <v>203.26984126984132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4.2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39" spans="1:11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">
      <c r="A241" s="14" t="s">
        <v>10</v>
      </c>
      <c r="B241" s="14" t="s">
        <v>11</v>
      </c>
      <c r="C241" s="14"/>
      <c r="D241" s="14"/>
      <c r="E241" s="14"/>
      <c r="F241" s="14"/>
      <c r="G241" s="14">
        <v>490000</v>
      </c>
      <c r="H241" s="14"/>
      <c r="I241" s="14"/>
      <c r="J241" s="14"/>
      <c r="K241" s="14"/>
    </row>
    <row r="242" spans="1:11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">
      <c r="A243" s="14">
        <v>716</v>
      </c>
      <c r="B243" s="14">
        <v>-116</v>
      </c>
      <c r="C243" s="14">
        <v>242</v>
      </c>
      <c r="D243" s="14"/>
      <c r="E243" s="14"/>
      <c r="F243" s="14"/>
      <c r="G243" s="14"/>
      <c r="H243" s="14"/>
      <c r="I243" s="14"/>
      <c r="J243" s="14"/>
      <c r="K243" s="14"/>
    </row>
    <row r="244" spans="1:11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</sheetData>
  <mergeCells count="1">
    <mergeCell ref="A1:O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2016-11-17T17:28:11Z</dcterms:modified>
  <cp:category/>
  <cp:version/>
  <cp:contentType/>
  <cp:contentStatus/>
</cp:coreProperties>
</file>